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urt\Desktop\"/>
    </mc:Choice>
  </mc:AlternateContent>
  <bookViews>
    <workbookView xWindow="720" yWindow="360" windowWidth="37155" windowHeight="17160"/>
  </bookViews>
  <sheets>
    <sheet name="Sheet1" sheetId="1" r:id="rId1"/>
  </sheets>
  <definedNames>
    <definedName name="_xlnm.Print_Area" localSheetId="0">Sheet1!$A$1:$O$25</definedName>
  </definedNames>
  <calcPr calcId="152511"/>
</workbook>
</file>

<file path=xl/calcChain.xml><?xml version="1.0" encoding="utf-8"?>
<calcChain xmlns="http://schemas.openxmlformats.org/spreadsheetml/2006/main">
  <c r="I6" i="1" l="1"/>
  <c r="I9" i="1" l="1"/>
  <c r="I24" i="1" l="1"/>
  <c r="I22" i="1"/>
  <c r="O24" i="1" s="1"/>
  <c r="I18" i="1"/>
  <c r="I13" i="1"/>
  <c r="I12" i="1"/>
  <c r="I11" i="1"/>
  <c r="I10" i="1"/>
  <c r="I14" i="1" l="1"/>
  <c r="I21" i="1" s="1"/>
</calcChain>
</file>

<file path=xl/sharedStrings.xml><?xml version="1.0" encoding="utf-8"?>
<sst xmlns="http://schemas.openxmlformats.org/spreadsheetml/2006/main" count="35" uniqueCount="35">
  <si>
    <t>bp</t>
  </si>
  <si>
    <t>Conc.</t>
  </si>
  <si>
    <r>
      <t>ng/</t>
    </r>
    <r>
      <rPr>
        <sz val="9"/>
        <color theme="1"/>
        <rFont val="Symbol"/>
        <family val="1"/>
        <charset val="2"/>
      </rPr>
      <t>m</t>
    </r>
    <r>
      <rPr>
        <sz val="9"/>
        <color theme="1"/>
        <rFont val="Calibri"/>
        <family val="2"/>
      </rPr>
      <t>L</t>
    </r>
  </si>
  <si>
    <t>pLP2 (Rev)</t>
  </si>
  <si>
    <r>
      <t>Envelope GP (pLP/</t>
    </r>
    <r>
      <rPr>
        <b/>
        <sz val="11"/>
        <color theme="1"/>
        <rFont val="Calibri"/>
        <family val="2"/>
      </rPr>
      <t>VSVG</t>
    </r>
    <r>
      <rPr>
        <sz val="11"/>
        <color theme="1"/>
        <rFont val="Calibri"/>
        <family val="2"/>
      </rPr>
      <t>)</t>
    </r>
  </si>
  <si>
    <t>Volume of DNA =</t>
  </si>
  <si>
    <t>TUBE A 
(Mix Water, Calcium Chloride, DNA)
Use a 50mL conical tube</t>
  </si>
  <si>
    <t xml:space="preserve">1 x 150mm </t>
  </si>
  <si>
    <t>(ul)</t>
  </si>
  <si>
    <t>Add:</t>
  </si>
  <si>
    <r>
      <t>2.5 M CaCl</t>
    </r>
    <r>
      <rPr>
        <vertAlign val="subscript"/>
        <sz val="10"/>
        <color theme="1"/>
        <rFont val="Calibri"/>
        <family val="2"/>
      </rPr>
      <t>2</t>
    </r>
    <r>
      <rPr>
        <sz val="10"/>
        <color theme="1"/>
        <rFont val="Calibri"/>
        <family val="2"/>
      </rPr>
      <t xml:space="preserve"> </t>
    </r>
  </si>
  <si>
    <t>(0.25M final)</t>
  </si>
  <si>
    <t>water</t>
  </si>
  <si>
    <t xml:space="preserve">TOTAL(q.v.)= </t>
  </si>
  <si>
    <t xml:space="preserve">
Mix water, calcium and DNA)</t>
  </si>
  <si>
    <t>TUBE B
USE a 50mL conical Tube</t>
  </si>
  <si>
    <t>Bubble “A” into this volume:</t>
  </si>
  <si>
    <t>Hepes buff. Saline (HBS)</t>
  </si>
  <si>
    <t>area (cm^2)</t>
  </si>
  <si>
    <t>150mm</t>
  </si>
  <si>
    <t>100mm</t>
  </si>
  <si>
    <t>24 well</t>
  </si>
  <si>
    <t>6-well</t>
  </si>
  <si>
    <t>Insert virus name here:</t>
  </si>
  <si>
    <t>pLENTI Transfer Vector</t>
  </si>
  <si>
    <t>vaies</t>
  </si>
  <si>
    <t>Growth area of dishes you are using:</t>
  </si>
  <si>
    <t>Number of dishes you are using</t>
  </si>
  <si>
    <t>ug DNA per 15cm dish</t>
  </si>
  <si>
    <t xml:space="preserve">
pLP1 (gag/pol)</t>
  </si>
  <si>
    <t>150mm dish equivalents:</t>
  </si>
  <si>
    <t>Reference:</t>
  </si>
  <si>
    <t>pLENTI CMV-GFP</t>
  </si>
  <si>
    <t>Volume of precipitate to add per plate=</t>
  </si>
  <si>
    <t>Step 1) Edit Red excel cells: 
                     a) Virus name
                     b) Growth area and number of the dishes you are using 
                     c) concentration of plasmids  
Step 2) Add water, Cacl2, and DNA to tube A (volumes are highlighted in yellow)
Step 3) Add HBS to tube B
Step 4) "bubble" Tube A contents "drop-by-drop" into Tube B
-Incubate 15 minutes (room temp) to let the precipitate form (it should look slightly cloudy)
Step 5) Add precipitate to cells (the amount to add is highlighted in pink)
Step 6) Print this sheet and place in notebook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</si>
</sst>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b/>
      <sz val="11"/>
      <color theme="1"/>
      <name val="Calibri"/>
      <family val="2"/>
      <scheme val="minor"/>
    </font>
    <font>
      <sz val="10"/>
      <color theme="1"/>
      <name val="Calibri"/>
      <family val="2"/>
    </font>
    <font>
      <sz val="9"/>
      <color theme="1"/>
      <name val="Calibri"/>
      <family val="2"/>
    </font>
    <font>
      <b/>
      <sz val="10"/>
      <color theme="1"/>
      <name val="Calibri"/>
      <family val="2"/>
    </font>
    <font>
      <sz val="9"/>
      <color theme="1"/>
      <name val="Symbol"/>
      <family val="1"/>
      <charset val="2"/>
    </font>
    <font>
      <b/>
      <sz val="9"/>
      <color theme="1"/>
      <name val="Calibri"/>
      <family val="2"/>
    </font>
    <font>
      <sz val="18"/>
      <color rgb="FFFF0000"/>
      <name val="Calibri"/>
      <family val="2"/>
      <scheme val="minor"/>
    </font>
    <font>
      <sz val="11"/>
      <color theme="1"/>
      <name val="Calibri"/>
      <family val="2"/>
    </font>
    <font>
      <sz val="18"/>
      <color rgb="FFFF0000"/>
      <name val="Wingdings 2"/>
      <family val="1"/>
      <charset val="2"/>
    </font>
    <font>
      <b/>
      <sz val="11"/>
      <color theme="1"/>
      <name val="Calibri"/>
      <family val="2"/>
    </font>
    <font>
      <vertAlign val="subscript"/>
      <sz val="10"/>
      <color theme="1"/>
      <name val="Calibri"/>
      <family val="2"/>
    </font>
    <font>
      <sz val="8"/>
      <color theme="1"/>
      <name val="Calibri"/>
      <family val="2"/>
    </font>
    <font>
      <b/>
      <sz val="10"/>
      <color rgb="FFFF0000"/>
      <name val="Calibri"/>
      <family val="2"/>
    </font>
    <font>
      <b/>
      <sz val="8"/>
      <color rgb="FFFF0000"/>
      <name val="Calibri"/>
      <family val="2"/>
    </font>
    <font>
      <sz val="10"/>
      <color rgb="FFFF0000"/>
      <name val="Calibri"/>
      <family val="2"/>
    </font>
    <font>
      <b/>
      <sz val="16"/>
      <color theme="1"/>
      <name val="Calibri"/>
      <family val="2"/>
    </font>
    <font>
      <sz val="13"/>
      <color theme="1"/>
      <name val="Calibri"/>
      <family val="2"/>
      <scheme val="minor"/>
    </font>
    <font>
      <b/>
      <sz val="13"/>
      <color theme="1"/>
      <name val="Calibri"/>
      <family val="2"/>
      <scheme val="minor"/>
    </font>
    <font>
      <sz val="11"/>
      <color theme="1"/>
      <name val="Symbol"/>
      <family val="1"/>
      <charset val="2"/>
    </font>
    <font>
      <sz val="15"/>
      <color theme="1"/>
      <name val="Tahoma"/>
      <family val="2"/>
    </font>
  </fonts>
  <fills count="12">
    <fill>
      <patternFill patternType="none"/>
    </fill>
    <fill>
      <patternFill patternType="gray125"/>
    </fill>
    <fill>
      <patternFill patternType="solid">
        <fgColor rgb="FFB6DDE8"/>
        <bgColor indexed="64"/>
      </patternFill>
    </fill>
    <fill>
      <patternFill patternType="solid">
        <fgColor theme="0"/>
        <bgColor indexed="64"/>
      </patternFill>
    </fill>
    <fill>
      <patternFill patternType="solid">
        <fgColor rgb="FFFF5757"/>
        <bgColor indexed="64"/>
      </patternFill>
    </fill>
    <fill>
      <patternFill patternType="solid">
        <fgColor rgb="FFFFFF00"/>
        <bgColor indexed="64"/>
      </patternFill>
    </fill>
    <fill>
      <patternFill patternType="solid">
        <fgColor rgb="FF7F7F7F"/>
        <bgColor indexed="64"/>
      </patternFill>
    </fill>
    <fill>
      <patternFill patternType="solid">
        <fgColor theme="1" tint="0.499984740745262"/>
        <bgColor indexed="64"/>
      </patternFill>
    </fill>
    <fill>
      <patternFill patternType="solid">
        <fgColor rgb="FF84FC8A"/>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CCFF"/>
        <bgColor indexed="64"/>
      </patternFill>
    </fill>
  </fills>
  <borders count="1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15">
    <xf numFmtId="0" fontId="0" fillId="0" borderId="0" xfId="0"/>
    <xf numFmtId="0" fontId="0" fillId="0" borderId="0" xfId="0" applyAlignment="1">
      <alignment horizontal="center" vertical="center"/>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0" fillId="2" borderId="6" xfId="0" applyFill="1" applyBorder="1" applyAlignment="1">
      <alignment wrapText="1"/>
    </xf>
    <xf numFmtId="0" fontId="3" fillId="2"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10" xfId="0" applyFill="1" applyBorder="1" applyAlignment="1">
      <alignment horizontal="center" vertical="center"/>
    </xf>
    <xf numFmtId="164" fontId="4" fillId="5" borderId="10"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2" fillId="6" borderId="6" xfId="0" applyFont="1" applyFill="1" applyBorder="1" applyAlignment="1">
      <alignment horizontal="center" wrapText="1"/>
    </xf>
    <xf numFmtId="164" fontId="2" fillId="7" borderId="10" xfId="0" applyNumberFormat="1" applyFont="1" applyFill="1" applyBorder="1" applyAlignment="1">
      <alignment horizontal="center" vertical="top" wrapText="1"/>
    </xf>
    <xf numFmtId="0" fontId="2" fillId="0" borderId="6" xfId="0" applyFont="1" applyFill="1" applyBorder="1" applyAlignment="1">
      <alignment horizontal="center" vertical="center" wrapText="1"/>
    </xf>
    <xf numFmtId="165" fontId="4" fillId="5" borderId="10"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164" fontId="2" fillId="7" borderId="10" xfId="0" applyNumberFormat="1" applyFont="1" applyFill="1" applyBorder="1" applyAlignment="1">
      <alignment horizontal="center" vertical="center" wrapText="1"/>
    </xf>
    <xf numFmtId="0" fontId="6" fillId="8" borderId="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6" fillId="4" borderId="10" xfId="0" applyFont="1" applyFill="1" applyBorder="1" applyAlignment="1">
      <alignment horizontal="center" vertical="center" wrapText="1"/>
    </xf>
    <xf numFmtId="2" fontId="6" fillId="4" borderId="10"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0" borderId="10" xfId="0" applyFont="1" applyFill="1" applyBorder="1" applyAlignment="1">
      <alignment horizontal="center" wrapText="1"/>
    </xf>
    <xf numFmtId="0" fontId="3" fillId="9" borderId="7" xfId="0" applyFont="1" applyFill="1" applyBorder="1" applyAlignment="1">
      <alignment horizontal="center" vertical="center" wrapText="1"/>
    </xf>
    <xf numFmtId="0" fontId="18" fillId="4" borderId="9" xfId="0" applyFont="1" applyFill="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2" fillId="0" borderId="1" xfId="0" applyFont="1" applyBorder="1" applyAlignment="1">
      <alignment horizontal="center" vertical="center" wrapText="1"/>
    </xf>
    <xf numFmtId="0" fontId="13"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164" fontId="2" fillId="0" borderId="10" xfId="0" applyNumberFormat="1" applyFont="1" applyFill="1" applyBorder="1" applyAlignment="1">
      <alignment horizontal="center" vertical="top" wrapText="1"/>
    </xf>
    <xf numFmtId="165" fontId="4" fillId="0" borderId="10" xfId="0" applyNumberFormat="1" applyFont="1" applyFill="1" applyBorder="1" applyAlignment="1">
      <alignment horizontal="center" vertical="center" wrapText="1"/>
    </xf>
    <xf numFmtId="164" fontId="4" fillId="8" borderId="10" xfId="0" applyNumberFormat="1" applyFont="1" applyFill="1" applyBorder="1" applyAlignment="1">
      <alignment horizontal="center" vertical="center" wrapText="1"/>
    </xf>
    <xf numFmtId="165" fontId="18" fillId="11" borderId="9" xfId="0" applyNumberFormat="1" applyFont="1" applyFill="1" applyBorder="1" applyAlignment="1">
      <alignment horizontal="center" vertical="center"/>
    </xf>
    <xf numFmtId="0" fontId="19" fillId="0" borderId="0" xfId="0" applyFont="1"/>
    <xf numFmtId="0" fontId="0" fillId="3" borderId="0" xfId="0" applyFill="1"/>
    <xf numFmtId="0" fontId="0" fillId="3" borderId="0" xfId="0" applyFill="1" applyAlignment="1">
      <alignment horizontal="center" vertical="center"/>
    </xf>
    <xf numFmtId="0" fontId="9" fillId="3" borderId="0" xfId="0" applyFont="1" applyFill="1" applyAlignment="1">
      <alignment horizontal="center" vertical="center"/>
    </xf>
    <xf numFmtId="0" fontId="1" fillId="3" borderId="0" xfId="0" applyFont="1" applyFill="1" applyAlignment="1">
      <alignment horizontal="center" vertical="center"/>
    </xf>
    <xf numFmtId="0" fontId="0" fillId="3" borderId="0" xfId="0" applyFill="1" applyAlignment="1">
      <alignment horizontal="left" wrapText="1"/>
    </xf>
    <xf numFmtId="0" fontId="0" fillId="3" borderId="0" xfId="0" applyFill="1" applyAlignment="1">
      <alignment horizontal="left"/>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7" fillId="0" borderId="0" xfId="0" applyFont="1" applyAlignment="1">
      <alignment horizontal="center" vertical="center"/>
    </xf>
    <xf numFmtId="0" fontId="7" fillId="0" borderId="4" xfId="0" applyFont="1" applyBorder="1" applyAlignment="1">
      <alignment horizontal="center" vertical="center"/>
    </xf>
    <xf numFmtId="164" fontId="2" fillId="7" borderId="1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4" fontId="4" fillId="5" borderId="10" xfId="0" applyNumberFormat="1" applyFont="1" applyFill="1" applyBorder="1" applyAlignment="1">
      <alignment horizontal="center" vertical="center" wrapText="1"/>
    </xf>
    <xf numFmtId="0" fontId="3" fillId="9" borderId="1" xfId="0" applyFont="1" applyFill="1" applyBorder="1" applyAlignment="1">
      <alignment horizontal="center" wrapText="1"/>
    </xf>
    <xf numFmtId="0" fontId="3" fillId="9" borderId="3" xfId="0" applyFont="1" applyFill="1" applyBorder="1" applyAlignment="1">
      <alignment horizontal="center" wrapText="1"/>
    </xf>
    <xf numFmtId="0" fontId="3" fillId="9" borderId="5" xfId="0" applyFont="1" applyFill="1" applyBorder="1" applyAlignment="1">
      <alignment horizont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2" fillId="3" borderId="2" xfId="0" applyFont="1" applyFill="1" applyBorder="1" applyAlignment="1">
      <alignment horizontal="center" wrapText="1"/>
    </xf>
    <xf numFmtId="0" fontId="2" fillId="3" borderId="13" xfId="0" applyFont="1" applyFill="1" applyBorder="1" applyAlignment="1">
      <alignment horizontal="center" wrapText="1"/>
    </xf>
    <xf numFmtId="0" fontId="2" fillId="3" borderId="0" xfId="0" applyFont="1" applyFill="1" applyBorder="1" applyAlignment="1">
      <alignment horizontal="center" wrapText="1"/>
    </xf>
    <xf numFmtId="0" fontId="2" fillId="3" borderId="4" xfId="0" applyFont="1" applyFill="1" applyBorder="1" applyAlignment="1">
      <alignment horizontal="center" wrapText="1"/>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6" xfId="0" applyFont="1" applyFill="1" applyBorder="1" applyAlignment="1">
      <alignment horizontal="center" wrapText="1"/>
    </xf>
    <xf numFmtId="0" fontId="0" fillId="0" borderId="8" xfId="0" applyBorder="1" applyAlignment="1">
      <alignment horizontal="right"/>
    </xf>
    <xf numFmtId="0" fontId="0" fillId="0" borderId="9" xfId="0" applyBorder="1" applyAlignment="1">
      <alignment horizontal="right"/>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2" fillId="0" borderId="7" xfId="0" applyFont="1" applyBorder="1" applyAlignment="1">
      <alignment horizontal="right" wrapText="1"/>
    </xf>
    <xf numFmtId="0" fontId="2" fillId="0" borderId="8" xfId="0" applyFont="1" applyBorder="1" applyAlignment="1">
      <alignment horizontal="right" wrapText="1"/>
    </xf>
    <xf numFmtId="0" fontId="2" fillId="0" borderId="15" xfId="0" applyFont="1" applyBorder="1" applyAlignment="1">
      <alignment horizontal="right" wrapText="1"/>
    </xf>
    <xf numFmtId="0" fontId="2" fillId="0" borderId="9" xfId="0" applyFont="1" applyBorder="1" applyAlignment="1">
      <alignment horizontal="right" wrapText="1"/>
    </xf>
    <xf numFmtId="0" fontId="2" fillId="6" borderId="7" xfId="0" applyFont="1" applyFill="1" applyBorder="1" applyAlignment="1">
      <alignment horizontal="center" wrapText="1"/>
    </xf>
    <xf numFmtId="0" fontId="2" fillId="6" borderId="8" xfId="0" applyFont="1" applyFill="1" applyBorder="1" applyAlignment="1">
      <alignment horizontal="center" wrapText="1"/>
    </xf>
    <xf numFmtId="0" fontId="2" fillId="6" borderId="9" xfId="0" applyFont="1" applyFill="1" applyBorder="1" applyAlignment="1">
      <alignment horizontal="center" wrapText="1"/>
    </xf>
    <xf numFmtId="0" fontId="6" fillId="1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0" fillId="0" borderId="15" xfId="0" applyBorder="1" applyAlignment="1">
      <alignment horizontal="center"/>
    </xf>
    <xf numFmtId="0" fontId="17" fillId="11" borderId="7" xfId="0" applyFont="1" applyFill="1" applyBorder="1" applyAlignment="1">
      <alignment horizontal="center" vertical="center"/>
    </xf>
    <xf numFmtId="0" fontId="17" fillId="11" borderId="8" xfId="0" applyFont="1" applyFill="1" applyBorder="1" applyAlignment="1">
      <alignment horizontal="center" vertical="center"/>
    </xf>
    <xf numFmtId="0" fontId="20" fillId="3" borderId="0" xfId="0" applyFont="1" applyFill="1" applyAlignment="1">
      <alignment horizontal="right" vertical="top" wrapText="1"/>
    </xf>
    <xf numFmtId="0" fontId="20" fillId="3" borderId="0" xfId="0" applyFont="1" applyFill="1" applyAlignment="1">
      <alignment horizontal="right" vertical="top"/>
    </xf>
    <xf numFmtId="0" fontId="17" fillId="0" borderId="7" xfId="0" applyFont="1" applyBorder="1" applyAlignment="1">
      <alignment horizontal="center"/>
    </xf>
    <xf numFmtId="0" fontId="17" fillId="0" borderId="8"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CCFF"/>
      <color rgb="FFFFFF99"/>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514350</xdr:colOff>
      <xdr:row>0</xdr:row>
      <xdr:rowOff>219075</xdr:rowOff>
    </xdr:from>
    <xdr:to>
      <xdr:col>14</xdr:col>
      <xdr:colOff>523875</xdr:colOff>
      <xdr:row>0</xdr:row>
      <xdr:rowOff>764667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6700" y="219075"/>
          <a:ext cx="2743200" cy="545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workbookViewId="0">
      <selection activeCell="N16" sqref="N16"/>
    </sheetView>
  </sheetViews>
  <sheetFormatPr defaultRowHeight="15" x14ac:dyDescent="0.25"/>
  <cols>
    <col min="1" max="1" width="14.5703125" customWidth="1"/>
    <col min="9" max="9" width="15" customWidth="1"/>
    <col min="10" max="10" width="17" customWidth="1"/>
    <col min="14" max="14" width="13.5703125" customWidth="1"/>
    <col min="15" max="15" width="11.7109375" customWidth="1"/>
    <col min="18" max="18" width="16.7109375" customWidth="1"/>
  </cols>
  <sheetData>
    <row r="1" spans="1:18" ht="93" customHeight="1" x14ac:dyDescent="0.25">
      <c r="A1" s="48" t="s">
        <v>34</v>
      </c>
      <c r="B1" s="49"/>
      <c r="C1" s="49"/>
      <c r="D1" s="49"/>
      <c r="E1" s="49"/>
      <c r="F1" s="49"/>
      <c r="G1" s="49"/>
      <c r="H1" s="49"/>
      <c r="I1" s="49"/>
      <c r="J1" s="111"/>
      <c r="K1" s="112"/>
      <c r="L1" s="112"/>
      <c r="M1" s="112"/>
      <c r="N1" s="112"/>
      <c r="O1" s="112"/>
    </row>
    <row r="2" spans="1:18" ht="114.75" customHeight="1" thickBot="1" x14ac:dyDescent="0.3">
      <c r="A2" s="49"/>
      <c r="B2" s="49"/>
      <c r="C2" s="49"/>
      <c r="D2" s="49"/>
      <c r="E2" s="49"/>
      <c r="F2" s="49"/>
      <c r="G2" s="49"/>
      <c r="H2" s="49"/>
      <c r="I2" s="49"/>
      <c r="J2" s="112"/>
      <c r="K2" s="112"/>
      <c r="L2" s="112"/>
      <c r="M2" s="112"/>
      <c r="N2" s="112"/>
      <c r="O2" s="112"/>
    </row>
    <row r="3" spans="1:18" ht="42.75" thickBot="1" x14ac:dyDescent="0.3">
      <c r="A3" s="44"/>
      <c r="B3" s="44"/>
      <c r="C3" s="44"/>
      <c r="D3" s="44"/>
      <c r="E3" s="59" t="s">
        <v>23</v>
      </c>
      <c r="F3" s="59"/>
      <c r="G3" s="59"/>
      <c r="H3" s="60"/>
      <c r="I3" s="21" t="s">
        <v>32</v>
      </c>
      <c r="J3" s="45"/>
      <c r="K3" s="44"/>
      <c r="L3" s="44"/>
      <c r="M3" s="44"/>
      <c r="N3" s="44"/>
      <c r="O3" s="44"/>
    </row>
    <row r="4" spans="1:18" x14ac:dyDescent="0.25">
      <c r="A4" s="44"/>
      <c r="B4" s="44"/>
      <c r="C4" s="44"/>
      <c r="D4" s="44"/>
      <c r="E4" s="44"/>
      <c r="F4" s="44"/>
      <c r="G4" s="44"/>
      <c r="H4" s="44"/>
      <c r="I4" s="44"/>
      <c r="J4" s="45"/>
      <c r="K4" s="44"/>
      <c r="L4" s="44"/>
      <c r="M4" s="44"/>
      <c r="N4" s="44"/>
      <c r="O4" s="44"/>
    </row>
    <row r="5" spans="1:18" ht="15.75" thickBot="1" x14ac:dyDescent="0.3">
      <c r="A5" s="44"/>
      <c r="B5" s="44"/>
      <c r="C5" s="44"/>
      <c r="D5" s="44"/>
      <c r="E5" s="44"/>
      <c r="F5" s="44"/>
      <c r="G5" s="44"/>
      <c r="H5" s="44"/>
      <c r="I5" s="47"/>
      <c r="J5" s="45"/>
      <c r="K5" s="44"/>
      <c r="L5" s="44"/>
      <c r="M5" s="44"/>
      <c r="N5" s="44"/>
      <c r="O5" s="44"/>
      <c r="Q5" s="108" t="s">
        <v>31</v>
      </c>
      <c r="R5" s="108"/>
    </row>
    <row r="6" spans="1:18" x14ac:dyDescent="0.25">
      <c r="A6" s="50"/>
      <c r="B6" s="53" t="s">
        <v>0</v>
      </c>
      <c r="C6" s="2" t="s">
        <v>1</v>
      </c>
      <c r="D6" s="72" t="s">
        <v>28</v>
      </c>
      <c r="E6" s="75"/>
      <c r="F6" s="76"/>
      <c r="G6" s="76"/>
      <c r="H6" s="77"/>
      <c r="I6" s="56" t="str">
        <f>I3&amp;"
(volumes in ul)"</f>
        <v>pLENTI CMV-GFP
(volumes in ul)</v>
      </c>
      <c r="J6" s="44"/>
      <c r="K6" s="44"/>
      <c r="L6" s="44"/>
      <c r="M6" s="44"/>
      <c r="N6" s="44"/>
      <c r="O6" s="44"/>
      <c r="Q6" s="27"/>
      <c r="R6" s="28" t="s">
        <v>18</v>
      </c>
    </row>
    <row r="7" spans="1:18" ht="15.75" thickBot="1" x14ac:dyDescent="0.3">
      <c r="A7" s="51"/>
      <c r="B7" s="54"/>
      <c r="C7" s="3" t="s">
        <v>2</v>
      </c>
      <c r="D7" s="73"/>
      <c r="E7" s="78"/>
      <c r="F7" s="79"/>
      <c r="G7" s="79"/>
      <c r="H7" s="80"/>
      <c r="I7" s="57"/>
      <c r="J7" s="44"/>
      <c r="K7" s="44"/>
      <c r="L7" s="44"/>
      <c r="M7" s="44"/>
      <c r="N7" s="44"/>
      <c r="O7" s="44"/>
      <c r="Q7" s="29" t="s">
        <v>19</v>
      </c>
      <c r="R7" s="30">
        <v>156.36000000000001</v>
      </c>
    </row>
    <row r="8" spans="1:18" ht="18" thickBot="1" x14ac:dyDescent="0.35">
      <c r="A8" s="52"/>
      <c r="B8" s="55"/>
      <c r="C8" s="4"/>
      <c r="D8" s="74"/>
      <c r="E8" s="81"/>
      <c r="F8" s="82"/>
      <c r="G8" s="82"/>
      <c r="H8" s="83"/>
      <c r="I8" s="58"/>
      <c r="J8" s="45"/>
      <c r="K8" s="113" t="s">
        <v>26</v>
      </c>
      <c r="L8" s="114"/>
      <c r="M8" s="114"/>
      <c r="N8" s="114"/>
      <c r="O8" s="26">
        <v>150</v>
      </c>
      <c r="Q8" s="29" t="s">
        <v>20</v>
      </c>
      <c r="R8" s="30">
        <v>58.95</v>
      </c>
    </row>
    <row r="9" spans="1:18" ht="17.25" customHeight="1" thickBot="1" x14ac:dyDescent="0.35">
      <c r="A9" s="84" t="s">
        <v>30</v>
      </c>
      <c r="B9" s="84"/>
      <c r="C9" s="84"/>
      <c r="D9" s="84"/>
      <c r="E9" s="84"/>
      <c r="F9" s="84"/>
      <c r="G9" s="84"/>
      <c r="H9" s="85"/>
      <c r="I9" s="24">
        <f>O8/150*O9</f>
        <v>1</v>
      </c>
      <c r="J9" s="45"/>
      <c r="K9" s="113" t="s">
        <v>27</v>
      </c>
      <c r="L9" s="114"/>
      <c r="M9" s="114"/>
      <c r="N9" s="114"/>
      <c r="O9" s="26">
        <v>1</v>
      </c>
      <c r="Q9" s="29" t="s">
        <v>21</v>
      </c>
      <c r="R9" s="30">
        <v>2</v>
      </c>
    </row>
    <row r="10" spans="1:18" ht="36.75" customHeight="1" thickBot="1" x14ac:dyDescent="0.3">
      <c r="A10" s="33" t="s">
        <v>24</v>
      </c>
      <c r="B10" s="5" t="s">
        <v>25</v>
      </c>
      <c r="C10" s="6">
        <v>693</v>
      </c>
      <c r="D10" s="25">
        <v>18</v>
      </c>
      <c r="E10" s="7"/>
      <c r="F10" s="8"/>
      <c r="G10" s="7"/>
      <c r="H10" s="7"/>
      <c r="I10" s="9">
        <f>$I$9*D10*1000/C10</f>
        <v>25.974025974025974</v>
      </c>
      <c r="J10" s="44"/>
      <c r="K10" s="44"/>
      <c r="L10" s="44"/>
      <c r="M10" s="44"/>
      <c r="N10" s="44"/>
      <c r="O10" s="45"/>
      <c r="Q10" s="31" t="s">
        <v>22</v>
      </c>
      <c r="R10" s="32">
        <v>9.6</v>
      </c>
    </row>
    <row r="11" spans="1:18" ht="45.75" thickBot="1" x14ac:dyDescent="0.3">
      <c r="A11" s="10" t="s">
        <v>29</v>
      </c>
      <c r="B11" s="5">
        <v>8889</v>
      </c>
      <c r="C11" s="22">
        <v>225</v>
      </c>
      <c r="D11" s="25">
        <v>18</v>
      </c>
      <c r="E11" s="7"/>
      <c r="F11" s="8"/>
      <c r="G11" s="7"/>
      <c r="H11" s="23"/>
      <c r="I11" s="9">
        <f>$I$9*$D$11*1000/$C$11</f>
        <v>80</v>
      </c>
      <c r="J11" s="46"/>
      <c r="K11" s="44"/>
      <c r="L11" s="44"/>
      <c r="M11" s="44"/>
      <c r="N11" s="44"/>
      <c r="O11" s="44"/>
    </row>
    <row r="12" spans="1:18" ht="23.25" thickBot="1" x14ac:dyDescent="0.3">
      <c r="A12" s="10" t="s">
        <v>3</v>
      </c>
      <c r="B12" s="5">
        <v>4180</v>
      </c>
      <c r="C12" s="22">
        <v>400</v>
      </c>
      <c r="D12" s="25">
        <v>8.5</v>
      </c>
      <c r="E12" s="7"/>
      <c r="F12" s="8"/>
      <c r="G12" s="7"/>
      <c r="H12" s="23"/>
      <c r="I12" s="9">
        <f>$I$9*$D$12*1000/$C$12</f>
        <v>21.25</v>
      </c>
      <c r="J12" s="46"/>
      <c r="K12" s="44"/>
      <c r="L12" s="44"/>
      <c r="M12" s="44"/>
      <c r="N12" s="44"/>
      <c r="O12" s="44"/>
    </row>
    <row r="13" spans="1:18" ht="30.75" thickBot="1" x14ac:dyDescent="0.3">
      <c r="A13" s="10" t="s">
        <v>4</v>
      </c>
      <c r="B13" s="5">
        <v>5821</v>
      </c>
      <c r="C13" s="22">
        <v>600</v>
      </c>
      <c r="D13" s="25">
        <v>13</v>
      </c>
      <c r="E13" s="7"/>
      <c r="F13" s="8"/>
      <c r="G13" s="7"/>
      <c r="H13" s="23"/>
      <c r="I13" s="9">
        <f>$I$9*$D$13*1000/$C$13</f>
        <v>21.666666666666668</v>
      </c>
      <c r="J13" s="46"/>
      <c r="K13" s="44"/>
      <c r="L13" s="44"/>
      <c r="M13" s="44"/>
      <c r="N13" s="44"/>
      <c r="O13" s="44"/>
    </row>
    <row r="14" spans="1:18" ht="15.75" thickBot="1" x14ac:dyDescent="0.3">
      <c r="A14" s="92" t="s">
        <v>5</v>
      </c>
      <c r="B14" s="93"/>
      <c r="C14" s="93"/>
      <c r="D14" s="93"/>
      <c r="E14" s="94"/>
      <c r="F14" s="94"/>
      <c r="G14" s="94"/>
      <c r="H14" s="95"/>
      <c r="I14" s="39">
        <f>SUM(I10:I13)</f>
        <v>148.89069264069263</v>
      </c>
      <c r="J14" s="45"/>
      <c r="K14" s="44"/>
      <c r="L14" s="44"/>
      <c r="M14" s="44"/>
      <c r="N14" s="44"/>
      <c r="O14" s="44"/>
    </row>
    <row r="15" spans="1:18" ht="15.75" thickBot="1" x14ac:dyDescent="0.3">
      <c r="A15" s="96"/>
      <c r="B15" s="97"/>
      <c r="C15" s="97"/>
      <c r="D15" s="97"/>
      <c r="E15" s="97"/>
      <c r="F15" s="97"/>
      <c r="G15" s="98"/>
      <c r="H15" s="11"/>
      <c r="I15" s="12"/>
      <c r="J15" s="45"/>
      <c r="K15" s="44"/>
      <c r="L15" s="44"/>
      <c r="M15" s="44"/>
      <c r="N15" s="44"/>
      <c r="O15" s="44"/>
    </row>
    <row r="16" spans="1:18" ht="26.25" thickBot="1" x14ac:dyDescent="0.3">
      <c r="A16" s="99" t="s">
        <v>6</v>
      </c>
      <c r="B16" s="100"/>
      <c r="C16" s="101"/>
      <c r="D16" s="62"/>
      <c r="E16" s="68"/>
      <c r="F16" s="34" t="s">
        <v>7</v>
      </c>
      <c r="G16" s="68"/>
      <c r="H16" s="68"/>
      <c r="I16" s="61"/>
      <c r="J16" s="45"/>
      <c r="K16" s="44"/>
      <c r="L16" s="44"/>
      <c r="M16" s="44"/>
      <c r="N16" s="44"/>
      <c r="O16" s="44"/>
    </row>
    <row r="17" spans="1:18" ht="15.75" thickBot="1" x14ac:dyDescent="0.3">
      <c r="A17" s="102"/>
      <c r="B17" s="103"/>
      <c r="C17" s="104"/>
      <c r="D17" s="64"/>
      <c r="E17" s="70"/>
      <c r="F17" s="35" t="s">
        <v>8</v>
      </c>
      <c r="G17" s="70"/>
      <c r="H17" s="70"/>
      <c r="I17" s="61"/>
      <c r="J17" s="45"/>
      <c r="K17" s="44"/>
      <c r="L17" s="44"/>
      <c r="M17" s="44"/>
      <c r="N17" s="44"/>
      <c r="O17" s="44"/>
    </row>
    <row r="18" spans="1:18" ht="27.75" thickBot="1" x14ac:dyDescent="0.3">
      <c r="A18" s="102"/>
      <c r="B18" s="103"/>
      <c r="C18" s="104"/>
      <c r="D18" s="62" t="s">
        <v>9</v>
      </c>
      <c r="E18" s="36" t="s">
        <v>10</v>
      </c>
      <c r="F18" s="65">
        <v>79.5</v>
      </c>
      <c r="G18" s="68"/>
      <c r="H18" s="68"/>
      <c r="I18" s="71">
        <f>I9*F18</f>
        <v>79.5</v>
      </c>
      <c r="J18" s="45"/>
      <c r="K18" s="44"/>
      <c r="L18" s="44"/>
      <c r="M18" s="44"/>
      <c r="N18" s="44"/>
      <c r="O18" s="44"/>
    </row>
    <row r="19" spans="1:18" ht="26.25" thickBot="1" x14ac:dyDescent="0.3">
      <c r="A19" s="102"/>
      <c r="B19" s="103"/>
      <c r="C19" s="104"/>
      <c r="D19" s="63"/>
      <c r="E19" s="36" t="s">
        <v>11</v>
      </c>
      <c r="F19" s="66"/>
      <c r="G19" s="69"/>
      <c r="H19" s="69"/>
      <c r="I19" s="71"/>
      <c r="J19" s="45"/>
      <c r="K19" s="44"/>
      <c r="L19" s="44"/>
      <c r="M19" s="44"/>
      <c r="N19" s="44"/>
      <c r="O19" s="44"/>
    </row>
    <row r="20" spans="1:18" ht="15.75" thickBot="1" x14ac:dyDescent="0.3">
      <c r="A20" s="102"/>
      <c r="B20" s="103"/>
      <c r="C20" s="104"/>
      <c r="D20" s="64"/>
      <c r="E20" s="13"/>
      <c r="F20" s="67"/>
      <c r="G20" s="70"/>
      <c r="H20" s="70"/>
      <c r="I20" s="71"/>
      <c r="J20" s="45"/>
      <c r="K20" s="44"/>
      <c r="L20" s="44"/>
      <c r="M20" s="44"/>
      <c r="N20" s="44"/>
      <c r="O20" s="44"/>
    </row>
    <row r="21" spans="1:18" ht="15.75" thickBot="1" x14ac:dyDescent="0.3">
      <c r="A21" s="102"/>
      <c r="B21" s="103"/>
      <c r="C21" s="104"/>
      <c r="D21" s="37"/>
      <c r="E21" s="13" t="s">
        <v>12</v>
      </c>
      <c r="F21" s="38"/>
      <c r="G21" s="13"/>
      <c r="H21" s="13"/>
      <c r="I21" s="14">
        <f>I22-I18-I14</f>
        <v>566.60930735930742</v>
      </c>
      <c r="J21" s="45"/>
      <c r="K21" s="44"/>
      <c r="L21" s="44"/>
      <c r="M21" s="44"/>
      <c r="N21" s="44"/>
      <c r="O21" s="44"/>
    </row>
    <row r="22" spans="1:18" ht="26.25" thickBot="1" x14ac:dyDescent="0.3">
      <c r="A22" s="105"/>
      <c r="B22" s="106"/>
      <c r="C22" s="107"/>
      <c r="D22" s="37"/>
      <c r="E22" s="13" t="s">
        <v>13</v>
      </c>
      <c r="F22" s="38">
        <v>795</v>
      </c>
      <c r="G22" s="15"/>
      <c r="H22" s="13"/>
      <c r="I22" s="40">
        <f>I9*F22</f>
        <v>795</v>
      </c>
      <c r="J22" s="45"/>
      <c r="K22" s="44"/>
      <c r="L22" s="44"/>
      <c r="M22" s="44"/>
      <c r="N22" s="44"/>
      <c r="O22" s="44"/>
    </row>
    <row r="23" spans="1:18" ht="29.25" customHeight="1" thickBot="1" x14ac:dyDescent="0.3">
      <c r="A23" s="86" t="s">
        <v>14</v>
      </c>
      <c r="B23" s="87"/>
      <c r="C23" s="87"/>
      <c r="D23" s="87"/>
      <c r="E23" s="87"/>
      <c r="F23" s="87"/>
      <c r="G23" s="88"/>
      <c r="H23" s="16"/>
      <c r="I23" s="17"/>
      <c r="J23" s="45"/>
      <c r="K23" s="44"/>
      <c r="L23" s="44"/>
      <c r="M23" s="44"/>
      <c r="N23" s="44"/>
      <c r="O23" s="44"/>
    </row>
    <row r="24" spans="1:18" ht="51.75" thickBot="1" x14ac:dyDescent="0.3">
      <c r="A24" s="89" t="s">
        <v>15</v>
      </c>
      <c r="B24" s="90"/>
      <c r="C24" s="91"/>
      <c r="D24" s="18" t="s">
        <v>16</v>
      </c>
      <c r="E24" s="19" t="s">
        <v>17</v>
      </c>
      <c r="F24" s="20">
        <v>795</v>
      </c>
      <c r="G24" s="13"/>
      <c r="H24" s="13"/>
      <c r="I24" s="41">
        <f>I9*$F$24</f>
        <v>795</v>
      </c>
      <c r="J24" s="1"/>
      <c r="K24" s="109" t="s">
        <v>33</v>
      </c>
      <c r="L24" s="110"/>
      <c r="M24" s="110"/>
      <c r="N24" s="110"/>
      <c r="O24" s="42" t="str">
        <f>(I22+I24)/O9&amp;" ul"</f>
        <v>1590 ul</v>
      </c>
      <c r="R24" s="43"/>
    </row>
    <row r="25" spans="1:18" x14ac:dyDescent="0.25">
      <c r="J25" s="1"/>
    </row>
    <row r="26" spans="1:18" x14ac:dyDescent="0.25">
      <c r="G26" s="1"/>
    </row>
    <row r="27" spans="1:18" x14ac:dyDescent="0.25">
      <c r="G27" s="1"/>
    </row>
    <row r="30" spans="1:18" x14ac:dyDescent="0.25">
      <c r="J30" s="1"/>
    </row>
    <row r="31" spans="1:18" x14ac:dyDescent="0.25">
      <c r="J31" s="1"/>
    </row>
    <row r="32" spans="1:18" x14ac:dyDescent="0.25">
      <c r="J32" s="1"/>
    </row>
    <row r="33" spans="10:10" x14ac:dyDescent="0.25">
      <c r="J33" s="1"/>
    </row>
    <row r="34" spans="10:10" x14ac:dyDescent="0.25">
      <c r="J34" s="1"/>
    </row>
  </sheetData>
  <mergeCells count="28">
    <mergeCell ref="Q5:R5"/>
    <mergeCell ref="K24:N24"/>
    <mergeCell ref="J1:O2"/>
    <mergeCell ref="K8:N8"/>
    <mergeCell ref="K9:N9"/>
    <mergeCell ref="A9:H9"/>
    <mergeCell ref="A23:G23"/>
    <mergeCell ref="A24:C24"/>
    <mergeCell ref="A14:H14"/>
    <mergeCell ref="A15:G15"/>
    <mergeCell ref="A16:C22"/>
    <mergeCell ref="I16:I17"/>
    <mergeCell ref="D18:D20"/>
    <mergeCell ref="F18:F20"/>
    <mergeCell ref="G18:G20"/>
    <mergeCell ref="H18:H20"/>
    <mergeCell ref="I18:I20"/>
    <mergeCell ref="D16:D17"/>
    <mergeCell ref="E16:E17"/>
    <mergeCell ref="G16:G17"/>
    <mergeCell ref="H16:H17"/>
    <mergeCell ref="A1:I2"/>
    <mergeCell ref="A6:A8"/>
    <mergeCell ref="B6:B8"/>
    <mergeCell ref="I6:I8"/>
    <mergeCell ref="E3:H3"/>
    <mergeCell ref="D6:D8"/>
    <mergeCell ref="E6:H8"/>
  </mergeCells>
  <pageMargins left="0.7" right="0.7" top="0.75" bottom="0.75" header="0.3" footer="0.3"/>
  <pageSetup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Hines</dc:creator>
  <cp:lastModifiedBy>Curt Hines</cp:lastModifiedBy>
  <cp:lastPrinted>2015-09-18T18:55:46Z</cp:lastPrinted>
  <dcterms:created xsi:type="dcterms:W3CDTF">2013-02-19T22:24:12Z</dcterms:created>
  <dcterms:modified xsi:type="dcterms:W3CDTF">2015-09-18T19:25:43Z</dcterms:modified>
</cp:coreProperties>
</file>